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6875" windowHeight="946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'Munka1'!$A$1:$P$18</definedName>
  </definedNames>
  <calcPr fullCalcOnLoad="1"/>
</workbook>
</file>

<file path=xl/sharedStrings.xml><?xml version="1.0" encoding="utf-8"?>
<sst xmlns="http://schemas.openxmlformats.org/spreadsheetml/2006/main" count="126" uniqueCount="90">
  <si>
    <t>A kiutazás Hivatalt terhelő költségei (Ft)</t>
  </si>
  <si>
    <t>A kiutazás költségét részben vagy egészben térítő szerv</t>
  </si>
  <si>
    <t>Iktatószám</t>
  </si>
  <si>
    <t>A kiutazás célja</t>
  </si>
  <si>
    <t>Helyszín</t>
  </si>
  <si>
    <t>Időpont</t>
  </si>
  <si>
    <t>A résztvevő neve</t>
  </si>
  <si>
    <t>Az utazás módja</t>
  </si>
  <si>
    <t>Repülőjegy / vonatjegy / benzinköltség</t>
  </si>
  <si>
    <t>Szállás</t>
  </si>
  <si>
    <t>Biztosítás</t>
  </si>
  <si>
    <t>Napidíj</t>
  </si>
  <si>
    <t>Dologi felhasz-nálás</t>
  </si>
  <si>
    <t>Neve</t>
  </si>
  <si>
    <t>A térített szolgáltatás</t>
  </si>
  <si>
    <t>Megjegyzés</t>
  </si>
  <si>
    <t>Ügyintéző</t>
  </si>
  <si>
    <t>1.</t>
  </si>
  <si>
    <t>repülő</t>
  </si>
  <si>
    <t>2.</t>
  </si>
  <si>
    <t>3.</t>
  </si>
  <si>
    <t>Dr. Misángyi Andrea</t>
  </si>
  <si>
    <t>4.</t>
  </si>
  <si>
    <t>5.</t>
  </si>
  <si>
    <t>6.</t>
  </si>
  <si>
    <t>7.</t>
  </si>
  <si>
    <t>Varga Ádám</t>
  </si>
  <si>
    <t>8.</t>
  </si>
  <si>
    <t>9.</t>
  </si>
  <si>
    <t>10.</t>
  </si>
  <si>
    <t>Varsó</t>
  </si>
  <si>
    <t>11.</t>
  </si>
  <si>
    <t>12.</t>
  </si>
  <si>
    <t>106-No-4759/1/2013</t>
  </si>
  <si>
    <t>Megbeszélés a Lengyel Szociális és Munkaügyi Minisztériumban</t>
  </si>
  <si>
    <t>2013. február 26.</t>
  </si>
  <si>
    <t>Dr. Veres Annamária</t>
  </si>
  <si>
    <t>106-No-3363/1/2013</t>
  </si>
  <si>
    <t>FRONTEX visszatérési műveletek konferencia</t>
  </si>
  <si>
    <t>2013. február 27.</t>
  </si>
  <si>
    <t>EUROSTAT Lengyel Külföldiek Hivatala Varsói Csoport ülés</t>
  </si>
  <si>
    <t>2013. március 7-8.</t>
  </si>
  <si>
    <t>Urbán Ferenc</t>
  </si>
  <si>
    <t>106-No-5062/1/2013</t>
  </si>
  <si>
    <t>EASO Családfelkutatás témájú ülése</t>
  </si>
  <si>
    <t>La Valletta</t>
  </si>
  <si>
    <t>2013. március 11-12.</t>
  </si>
  <si>
    <t>Dr. Kiss Kinga</t>
  </si>
  <si>
    <t>106-No-388/32/2013</t>
  </si>
  <si>
    <t>EASO Szíriát érintő gyakorlati együttműködést célzó csoportja</t>
  </si>
  <si>
    <t>2013. március 18-19.</t>
  </si>
  <si>
    <t>Duzs Éva</t>
  </si>
  <si>
    <t>106-No-5727/1/2013</t>
  </si>
  <si>
    <t>Koszovó Twinning projekt ülés</t>
  </si>
  <si>
    <t>Pristina</t>
  </si>
  <si>
    <t>106-No-4033/6/2013</t>
  </si>
  <si>
    <t>Kisinyov</t>
  </si>
  <si>
    <t>2013. március 20.</t>
  </si>
  <si>
    <t>Moldáv vízumliberalizációt támogató akcióterv projektjének nyitókonferenciája</t>
  </si>
  <si>
    <t>Illés Erzsébet, Bándy Attila Csongor</t>
  </si>
  <si>
    <t>106-No-5807/2013</t>
  </si>
  <si>
    <t>Keleti Partnerség Migrációs és Menekültügyi Paneljének ülése</t>
  </si>
  <si>
    <t>Tbiliszi</t>
  </si>
  <si>
    <t>2013. március 20-21.</t>
  </si>
  <si>
    <t>Czakó András</t>
  </si>
  <si>
    <t>106-No-388/35/2013</t>
  </si>
  <si>
    <t>EASO gyakorlati együttműködés Nyugat-Balkán ülése</t>
  </si>
  <si>
    <t>2013. március 21-22.</t>
  </si>
  <si>
    <t>Crisán Andrea</t>
  </si>
  <si>
    <t>106-No-388/44/2013</t>
  </si>
  <si>
    <t>EASO minőségbiztosítás és személyes interjú témájú tematikus találkozó</t>
  </si>
  <si>
    <t>2013. március 26-27.</t>
  </si>
  <si>
    <t>106-No-659/71/2012</t>
  </si>
  <si>
    <t>EASO Közös COI portál munkacsoport ülés</t>
  </si>
  <si>
    <t>Iglainé Balassa Diána</t>
  </si>
  <si>
    <t>106-No-3782/3/2013</t>
  </si>
  <si>
    <t>EASO 10. Igazgatótanácsi ülése</t>
  </si>
  <si>
    <t>2013. február 7-8.</t>
  </si>
  <si>
    <t>106-No-388/3/2013</t>
  </si>
  <si>
    <t>2013. február 4-5.</t>
  </si>
  <si>
    <t>Lesták Tamás</t>
  </si>
  <si>
    <t>Kocsis Judit</t>
  </si>
  <si>
    <t>A Bevándorlási és Állampolgársági Hivatal szakmai kiutazásai 2013. I. negyedév</t>
  </si>
  <si>
    <t>Dr. Végh Zsuzsanna, Dr. Ördög István, Rostás József, Zámbó Viktor</t>
  </si>
  <si>
    <t xml:space="preserve"> -</t>
  </si>
  <si>
    <t>Belügyminisztérium</t>
  </si>
  <si>
    <t>Repülőjegy</t>
  </si>
  <si>
    <t>A szervezők</t>
  </si>
  <si>
    <t>Repülőjegy, szállás</t>
  </si>
  <si>
    <t>UNHCR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</si>
</sst>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2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wrapText="1"/>
    </xf>
    <xf numFmtId="164" fontId="0" fillId="0" borderId="9" xfId="0" applyNumberFormat="1" applyBorder="1" applyAlignment="1">
      <alignment wrapText="1"/>
    </xf>
    <xf numFmtId="164" fontId="0" fillId="0" borderId="9" xfId="0" applyNumberFormat="1" applyFont="1" applyBorder="1" applyAlignment="1">
      <alignment wrapText="1"/>
    </xf>
    <xf numFmtId="0" fontId="0" fillId="0" borderId="9" xfId="0" applyFill="1" applyBorder="1" applyAlignment="1">
      <alignment wrapText="1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164" fontId="0" fillId="0" borderId="9" xfId="0" applyNumberFormat="1" applyFill="1" applyBorder="1" applyAlignment="1">
      <alignment/>
    </xf>
    <xf numFmtId="0" fontId="0" fillId="0" borderId="10" xfId="0" applyBorder="1" applyAlignment="1">
      <alignment wrapText="1"/>
    </xf>
    <xf numFmtId="164" fontId="0" fillId="0" borderId="9" xfId="0" applyNumberFormat="1" applyBorder="1" applyAlignment="1">
      <alignment/>
    </xf>
    <xf numFmtId="6" fontId="0" fillId="0" borderId="9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wrapText="1"/>
    </xf>
    <xf numFmtId="164" fontId="0" fillId="0" borderId="9" xfId="0" applyNumberFormat="1" applyBorder="1" applyAlignment="1">
      <alignment horizontal="center" wrapText="1"/>
    </xf>
    <xf numFmtId="164" fontId="0" fillId="0" borderId="9" xfId="0" applyNumberForma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0" borderId="14" xfId="0" applyBorder="1" applyAlignment="1">
      <alignment/>
    </xf>
    <xf numFmtId="0" fontId="2" fillId="3" borderId="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1"/>
  <sheetViews>
    <sheetView tabSelected="1" workbookViewId="0" topLeftCell="B1">
      <selection activeCell="B16" sqref="B16"/>
    </sheetView>
  </sheetViews>
  <sheetFormatPr defaultColWidth="9.140625" defaultRowHeight="12.75"/>
  <cols>
    <col min="2" max="2" width="18.8515625" style="0" customWidth="1"/>
    <col min="3" max="3" width="17.421875" style="0" customWidth="1"/>
    <col min="4" max="4" width="10.57421875" style="0" customWidth="1"/>
    <col min="5" max="5" width="18.140625" style="0" customWidth="1"/>
    <col min="6" max="6" width="19.421875" style="0" customWidth="1"/>
    <col min="7" max="7" width="17.140625" style="0" customWidth="1"/>
    <col min="8" max="8" width="13.7109375" style="0" customWidth="1"/>
    <col min="9" max="9" width="11.00390625" style="0" customWidth="1"/>
    <col min="11" max="11" width="9.8515625" style="0" bestFit="1" customWidth="1"/>
    <col min="13" max="13" width="18.57421875" style="0" customWidth="1"/>
    <col min="14" max="14" width="19.8515625" style="0" customWidth="1"/>
    <col min="15" max="15" width="11.7109375" style="0" bestFit="1" customWidth="1"/>
    <col min="16" max="16" width="10.140625" style="0" customWidth="1"/>
  </cols>
  <sheetData>
    <row r="1" ht="13.5" thickBot="1"/>
    <row r="2" spans="1:16" ht="15.75">
      <c r="A2" s="1"/>
      <c r="B2" s="32" t="s">
        <v>82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P2" s="35"/>
    </row>
    <row r="3" spans="1:16" ht="12.75">
      <c r="A3" s="2"/>
      <c r="B3" s="3"/>
      <c r="C3" s="4"/>
      <c r="D3" s="4"/>
      <c r="E3" s="4"/>
      <c r="F3" s="4"/>
      <c r="G3" s="4"/>
      <c r="H3" s="36" t="s">
        <v>0</v>
      </c>
      <c r="I3" s="37"/>
      <c r="J3" s="37"/>
      <c r="K3" s="37"/>
      <c r="L3" s="37"/>
      <c r="M3" s="38" t="s">
        <v>1</v>
      </c>
      <c r="N3" s="39"/>
      <c r="O3" s="5"/>
      <c r="P3" s="6"/>
    </row>
    <row r="4" spans="1:16" ht="39" thickBot="1">
      <c r="A4" s="7"/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9" t="s">
        <v>8</v>
      </c>
      <c r="I4" s="8" t="s">
        <v>9</v>
      </c>
      <c r="J4" s="8" t="s">
        <v>10</v>
      </c>
      <c r="K4" s="8" t="s">
        <v>11</v>
      </c>
      <c r="L4" s="9" t="s">
        <v>12</v>
      </c>
      <c r="M4" s="8" t="s">
        <v>13</v>
      </c>
      <c r="N4" s="8" t="s">
        <v>14</v>
      </c>
      <c r="O4" s="8" t="s">
        <v>15</v>
      </c>
      <c r="P4" s="10" t="s">
        <v>16</v>
      </c>
    </row>
    <row r="5" spans="1:16" s="28" customFormat="1" ht="51">
      <c r="A5" s="24" t="s">
        <v>17</v>
      </c>
      <c r="B5" s="25" t="s">
        <v>78</v>
      </c>
      <c r="C5" s="26" t="s">
        <v>76</v>
      </c>
      <c r="D5" s="25" t="s">
        <v>45</v>
      </c>
      <c r="E5" s="25" t="s">
        <v>79</v>
      </c>
      <c r="F5" s="26" t="s">
        <v>83</v>
      </c>
      <c r="G5" s="25" t="s">
        <v>18</v>
      </c>
      <c r="H5" s="26">
        <f>177619+60499+75941</f>
        <v>314059</v>
      </c>
      <c r="I5" s="25">
        <f>71851</f>
        <v>71851</v>
      </c>
      <c r="J5" s="25">
        <f>1026+1026</f>
        <v>2052</v>
      </c>
      <c r="K5" s="25">
        <f>28740+28740+5988+5988</f>
        <v>69456</v>
      </c>
      <c r="L5" s="26">
        <f>1347</f>
        <v>1347</v>
      </c>
      <c r="M5" s="25"/>
      <c r="N5" s="25"/>
      <c r="O5" s="25"/>
      <c r="P5" s="29" t="s">
        <v>80</v>
      </c>
    </row>
    <row r="6" spans="1:16" s="27" customFormat="1" ht="38.25">
      <c r="A6" s="24" t="s">
        <v>19</v>
      </c>
      <c r="B6" s="25" t="s">
        <v>72</v>
      </c>
      <c r="C6" s="26" t="s">
        <v>73</v>
      </c>
      <c r="D6" s="25" t="s">
        <v>45</v>
      </c>
      <c r="E6" s="25" t="s">
        <v>77</v>
      </c>
      <c r="F6" s="26" t="s">
        <v>74</v>
      </c>
      <c r="G6" s="25" t="s">
        <v>18</v>
      </c>
      <c r="H6" s="26">
        <f>77151</f>
        <v>77151</v>
      </c>
      <c r="I6" s="25">
        <v>47901</v>
      </c>
      <c r="J6" s="25">
        <v>820</v>
      </c>
      <c r="K6" s="25">
        <f>32333</f>
        <v>32333</v>
      </c>
      <c r="L6" s="26">
        <f>4790+5500</f>
        <v>10290</v>
      </c>
      <c r="M6" s="25"/>
      <c r="N6" s="25"/>
      <c r="O6" s="25"/>
      <c r="P6" s="29" t="s">
        <v>80</v>
      </c>
    </row>
    <row r="7" spans="1:16" ht="51">
      <c r="A7" s="11" t="s">
        <v>20</v>
      </c>
      <c r="B7" s="12" t="s">
        <v>33</v>
      </c>
      <c r="C7" s="12" t="s">
        <v>34</v>
      </c>
      <c r="D7" s="12" t="s">
        <v>30</v>
      </c>
      <c r="E7" s="12" t="s">
        <v>35</v>
      </c>
      <c r="F7" s="12" t="s">
        <v>36</v>
      </c>
      <c r="G7" s="12" t="s">
        <v>18</v>
      </c>
      <c r="H7" s="13">
        <f>158700+4500</f>
        <v>163200</v>
      </c>
      <c r="I7" s="30" t="s">
        <v>84</v>
      </c>
      <c r="J7" s="13">
        <v>590</v>
      </c>
      <c r="K7" s="14">
        <f>12001</f>
        <v>12001</v>
      </c>
      <c r="L7" s="13">
        <f>4506</f>
        <v>4506</v>
      </c>
      <c r="M7" s="13"/>
      <c r="N7" s="15"/>
      <c r="O7" s="12"/>
      <c r="P7" s="12" t="s">
        <v>81</v>
      </c>
    </row>
    <row r="8" spans="1:16" ht="51">
      <c r="A8" s="16" t="s">
        <v>22</v>
      </c>
      <c r="B8" s="17" t="s">
        <v>37</v>
      </c>
      <c r="C8" s="12" t="s">
        <v>38</v>
      </c>
      <c r="D8" s="12" t="s">
        <v>30</v>
      </c>
      <c r="E8" s="17" t="s">
        <v>39</v>
      </c>
      <c r="F8" s="12" t="s">
        <v>26</v>
      </c>
      <c r="G8" s="17" t="s">
        <v>18</v>
      </c>
      <c r="H8" s="18">
        <v>123500</v>
      </c>
      <c r="I8" s="18">
        <v>35500</v>
      </c>
      <c r="J8" s="18">
        <v>1180</v>
      </c>
      <c r="K8" s="18">
        <f>24002</f>
        <v>24002</v>
      </c>
      <c r="L8" s="18">
        <f>810</f>
        <v>810</v>
      </c>
      <c r="M8" s="17"/>
      <c r="N8" s="12"/>
      <c r="O8" s="12"/>
      <c r="P8" s="19" t="s">
        <v>81</v>
      </c>
    </row>
    <row r="9" spans="1:16" ht="51">
      <c r="A9" s="11" t="s">
        <v>23</v>
      </c>
      <c r="B9" s="12" t="s">
        <v>75</v>
      </c>
      <c r="C9" s="12" t="s">
        <v>40</v>
      </c>
      <c r="D9" s="12" t="s">
        <v>30</v>
      </c>
      <c r="E9" s="12" t="s">
        <v>41</v>
      </c>
      <c r="F9" s="12" t="s">
        <v>42</v>
      </c>
      <c r="G9" s="12" t="s">
        <v>18</v>
      </c>
      <c r="H9" s="13">
        <v>118700</v>
      </c>
      <c r="I9" s="13">
        <f>40000</f>
        <v>40000</v>
      </c>
      <c r="J9" s="13">
        <v>1740</v>
      </c>
      <c r="K9" s="14">
        <f>36003</f>
        <v>36003</v>
      </c>
      <c r="L9" s="14">
        <f>5982+5500</f>
        <v>11482</v>
      </c>
      <c r="M9" s="13"/>
      <c r="N9" s="15"/>
      <c r="O9" s="12"/>
      <c r="P9" s="12" t="s">
        <v>81</v>
      </c>
    </row>
    <row r="10" spans="1:16" ht="38.25">
      <c r="A10" s="16" t="s">
        <v>24</v>
      </c>
      <c r="B10" s="17" t="s">
        <v>43</v>
      </c>
      <c r="C10" s="12" t="s">
        <v>44</v>
      </c>
      <c r="D10" s="17" t="s">
        <v>45</v>
      </c>
      <c r="E10" s="17" t="s">
        <v>46</v>
      </c>
      <c r="F10" s="12" t="s">
        <v>47</v>
      </c>
      <c r="G10" s="17" t="s">
        <v>18</v>
      </c>
      <c r="H10" s="20">
        <v>175000</v>
      </c>
      <c r="I10" s="20">
        <v>66600</v>
      </c>
      <c r="J10" s="20">
        <v>1740</v>
      </c>
      <c r="K10" s="20">
        <f>41381</f>
        <v>41381</v>
      </c>
      <c r="L10" s="20">
        <f>6360</f>
        <v>6360</v>
      </c>
      <c r="M10" s="15"/>
      <c r="N10" s="12"/>
      <c r="O10" s="12"/>
      <c r="P10" s="19" t="s">
        <v>80</v>
      </c>
    </row>
    <row r="11" spans="1:16" ht="51">
      <c r="A11" s="16" t="s">
        <v>25</v>
      </c>
      <c r="B11" s="17" t="s">
        <v>48</v>
      </c>
      <c r="C11" s="12" t="s">
        <v>49</v>
      </c>
      <c r="D11" s="12" t="s">
        <v>45</v>
      </c>
      <c r="E11" s="17" t="s">
        <v>50</v>
      </c>
      <c r="F11" s="12" t="s">
        <v>51</v>
      </c>
      <c r="G11" s="17" t="s">
        <v>18</v>
      </c>
      <c r="H11" s="18">
        <v>137300</v>
      </c>
      <c r="I11" s="18">
        <v>36000</v>
      </c>
      <c r="J11" s="18">
        <v>1784</v>
      </c>
      <c r="K11" s="18">
        <f>32403</f>
        <v>32403</v>
      </c>
      <c r="L11" s="18">
        <f>9000+10000</f>
        <v>19000</v>
      </c>
      <c r="M11" s="12"/>
      <c r="N11" s="17"/>
      <c r="O11" s="17"/>
      <c r="P11" s="19" t="s">
        <v>80</v>
      </c>
    </row>
    <row r="12" spans="1:16" ht="36" customHeight="1">
      <c r="A12" s="16" t="s">
        <v>27</v>
      </c>
      <c r="B12" s="17" t="s">
        <v>52</v>
      </c>
      <c r="C12" s="12" t="s">
        <v>53</v>
      </c>
      <c r="D12" s="17" t="s">
        <v>54</v>
      </c>
      <c r="E12" s="12" t="s">
        <v>50</v>
      </c>
      <c r="F12" s="12" t="s">
        <v>42</v>
      </c>
      <c r="G12" s="17" t="s">
        <v>18</v>
      </c>
      <c r="H12" s="31" t="s">
        <v>84</v>
      </c>
      <c r="I12" s="18">
        <f>105009</f>
        <v>105009</v>
      </c>
      <c r="J12" s="18">
        <v>3569</v>
      </c>
      <c r="K12" s="18">
        <f>96370</f>
        <v>96370</v>
      </c>
      <c r="L12" s="18">
        <f>4500+5500</f>
        <v>10000</v>
      </c>
      <c r="M12" s="12" t="s">
        <v>85</v>
      </c>
      <c r="N12" s="17" t="s">
        <v>86</v>
      </c>
      <c r="O12" s="17"/>
      <c r="P12" s="19" t="s">
        <v>81</v>
      </c>
    </row>
    <row r="13" spans="1:16" ht="63.75">
      <c r="A13" s="16" t="s">
        <v>28</v>
      </c>
      <c r="B13" s="17" t="s">
        <v>55</v>
      </c>
      <c r="C13" s="12" t="s">
        <v>58</v>
      </c>
      <c r="D13" s="12" t="s">
        <v>56</v>
      </c>
      <c r="E13" s="12" t="s">
        <v>57</v>
      </c>
      <c r="F13" s="12" t="s">
        <v>59</v>
      </c>
      <c r="G13" s="17" t="s">
        <v>18</v>
      </c>
      <c r="H13" s="31" t="s">
        <v>84</v>
      </c>
      <c r="I13" s="31" t="s">
        <v>84</v>
      </c>
      <c r="J13" s="18">
        <v>3569</v>
      </c>
      <c r="K13" s="18">
        <f>30307+28802</f>
        <v>59109</v>
      </c>
      <c r="L13" s="18"/>
      <c r="M13" s="17" t="s">
        <v>87</v>
      </c>
      <c r="N13" s="17" t="s">
        <v>88</v>
      </c>
      <c r="O13" s="17"/>
      <c r="P13" s="19" t="s">
        <v>81</v>
      </c>
    </row>
    <row r="14" spans="1:16" ht="51">
      <c r="A14" s="16" t="s">
        <v>29</v>
      </c>
      <c r="B14" s="17" t="s">
        <v>60</v>
      </c>
      <c r="C14" s="12" t="s">
        <v>61</v>
      </c>
      <c r="D14" s="17" t="s">
        <v>62</v>
      </c>
      <c r="E14" s="12" t="s">
        <v>63</v>
      </c>
      <c r="F14" s="12" t="s">
        <v>64</v>
      </c>
      <c r="G14" s="17" t="s">
        <v>18</v>
      </c>
      <c r="H14" s="31" t="s">
        <v>84</v>
      </c>
      <c r="I14" s="31" t="s">
        <v>84</v>
      </c>
      <c r="J14" s="18">
        <v>2420</v>
      </c>
      <c r="K14" s="18">
        <f>48004</f>
        <v>48004</v>
      </c>
      <c r="L14" s="18"/>
      <c r="M14" s="17" t="s">
        <v>89</v>
      </c>
      <c r="N14" s="17" t="s">
        <v>88</v>
      </c>
      <c r="O14" s="17"/>
      <c r="P14" s="19" t="s">
        <v>81</v>
      </c>
    </row>
    <row r="15" spans="1:16" ht="51">
      <c r="A15" s="16" t="s">
        <v>31</v>
      </c>
      <c r="B15" s="17" t="s">
        <v>65</v>
      </c>
      <c r="C15" s="12" t="s">
        <v>66</v>
      </c>
      <c r="D15" s="12" t="s">
        <v>45</v>
      </c>
      <c r="E15" s="12" t="s">
        <v>67</v>
      </c>
      <c r="F15" s="12" t="s">
        <v>68</v>
      </c>
      <c r="G15" s="17" t="s">
        <v>18</v>
      </c>
      <c r="H15" s="18">
        <v>215437</v>
      </c>
      <c r="I15" s="18">
        <v>34864</v>
      </c>
      <c r="J15" s="18">
        <v>1784</v>
      </c>
      <c r="K15" s="18">
        <f>32403</f>
        <v>32403</v>
      </c>
      <c r="L15" s="18">
        <f>9000+5500</f>
        <v>14500</v>
      </c>
      <c r="M15" s="12"/>
      <c r="N15" s="17"/>
      <c r="O15" s="17"/>
      <c r="P15" s="19" t="s">
        <v>80</v>
      </c>
    </row>
    <row r="16" spans="1:16" ht="63.75">
      <c r="A16" s="16" t="s">
        <v>32</v>
      </c>
      <c r="B16" s="17" t="s">
        <v>69</v>
      </c>
      <c r="C16" s="12" t="s">
        <v>70</v>
      </c>
      <c r="D16" s="12" t="s">
        <v>45</v>
      </c>
      <c r="E16" s="12" t="s">
        <v>71</v>
      </c>
      <c r="F16" s="12" t="s">
        <v>21</v>
      </c>
      <c r="G16" s="17" t="s">
        <v>18</v>
      </c>
      <c r="H16" s="18">
        <v>200700</v>
      </c>
      <c r="I16" s="18">
        <v>100489</v>
      </c>
      <c r="J16" s="18">
        <v>2378</v>
      </c>
      <c r="K16" s="18">
        <f>42024</f>
        <v>42024</v>
      </c>
      <c r="L16" s="18">
        <f>4944</f>
        <v>4944</v>
      </c>
      <c r="M16" s="12"/>
      <c r="N16" s="17"/>
      <c r="O16" s="17"/>
      <c r="P16" s="19" t="s">
        <v>80</v>
      </c>
    </row>
    <row r="17" spans="1:16" ht="12.75">
      <c r="A17" s="16"/>
      <c r="B17" s="17"/>
      <c r="C17" s="12"/>
      <c r="D17" s="17"/>
      <c r="E17" s="12"/>
      <c r="F17" s="12"/>
      <c r="G17" s="17"/>
      <c r="H17" s="18"/>
      <c r="I17" s="20"/>
      <c r="J17" s="20"/>
      <c r="K17" s="18"/>
      <c r="L17" s="21"/>
      <c r="M17" s="17"/>
      <c r="N17" s="12"/>
      <c r="O17" s="17"/>
      <c r="P17" s="19"/>
    </row>
    <row r="18" spans="1:16" ht="12.75">
      <c r="A18" s="16"/>
      <c r="B18" s="17"/>
      <c r="C18" s="12"/>
      <c r="D18" s="12"/>
      <c r="E18" s="12"/>
      <c r="F18" s="12"/>
      <c r="G18" s="17"/>
      <c r="H18" s="18"/>
      <c r="I18" s="18"/>
      <c r="J18" s="18"/>
      <c r="K18" s="18"/>
      <c r="L18" s="18"/>
      <c r="M18" s="17"/>
      <c r="N18" s="12"/>
      <c r="O18" s="12"/>
      <c r="P18" s="19"/>
    </row>
    <row r="19" spans="1:16" ht="12.75">
      <c r="A19" s="22"/>
      <c r="B19" s="17"/>
      <c r="C19" s="12"/>
      <c r="D19" s="17"/>
      <c r="E19" s="17"/>
      <c r="F19" s="12"/>
      <c r="G19" s="17"/>
      <c r="H19" s="20"/>
      <c r="I19" s="20"/>
      <c r="J19" s="20"/>
      <c r="K19" s="20"/>
      <c r="L19" s="20"/>
      <c r="M19" s="15"/>
      <c r="N19" s="12"/>
      <c r="O19" s="12"/>
      <c r="P19" s="23"/>
    </row>
    <row r="20" spans="1:16" ht="12.75">
      <c r="A20" s="16"/>
      <c r="B20" s="17"/>
      <c r="C20" s="12"/>
      <c r="D20" s="12"/>
      <c r="E20" s="17"/>
      <c r="F20" s="12"/>
      <c r="G20" s="17"/>
      <c r="H20" s="18"/>
      <c r="I20" s="18"/>
      <c r="J20" s="18"/>
      <c r="K20" s="18"/>
      <c r="L20" s="18"/>
      <c r="M20" s="17"/>
      <c r="N20" s="17"/>
      <c r="O20" s="17"/>
      <c r="P20" s="23"/>
    </row>
    <row r="21" spans="1:16" ht="12.75">
      <c r="A21" s="16"/>
      <c r="B21" s="17"/>
      <c r="C21" s="12"/>
      <c r="D21" s="12"/>
      <c r="E21" s="17"/>
      <c r="F21" s="12"/>
      <c r="G21" s="17"/>
      <c r="H21" s="18"/>
      <c r="I21" s="18"/>
      <c r="J21" s="18"/>
      <c r="K21" s="18"/>
      <c r="L21" s="18"/>
      <c r="M21" s="12"/>
      <c r="N21" s="12"/>
      <c r="O21" s="12"/>
      <c r="P21" s="23"/>
    </row>
  </sheetData>
  <mergeCells count="3">
    <mergeCell ref="B2:P2"/>
    <mergeCell ref="H3:L3"/>
    <mergeCell ref="M3:N3"/>
  </mergeCells>
  <printOptions/>
  <pageMargins left="0.75" right="0.75" top="1" bottom="1" header="0.5" footer="0.5"/>
  <pageSetup horizontalDpi="600" verticalDpi="600" orientation="landscape" paperSize="9" scale="58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IRM 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bh0008lt</dc:creator>
  <cp:keywords/>
  <dc:description/>
  <cp:lastModifiedBy>bh0008lt</cp:lastModifiedBy>
  <cp:lastPrinted>2013-04-08T14:47:07Z</cp:lastPrinted>
  <dcterms:created xsi:type="dcterms:W3CDTF">2013-04-05T11:11:05Z</dcterms:created>
  <dcterms:modified xsi:type="dcterms:W3CDTF">2013-04-09T08:26:21Z</dcterms:modified>
  <cp:category/>
  <cp:version/>
  <cp:contentType/>
  <cp:contentStatus/>
</cp:coreProperties>
</file>